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125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27" i="1"/>
  <c r="J27"/>
  <c r="H27"/>
  <c r="G27"/>
  <c r="J22"/>
  <c r="I22"/>
  <c r="I21"/>
  <c r="J21" s="1"/>
  <c r="J20" s="1"/>
  <c r="H21"/>
  <c r="H22"/>
  <c r="G21"/>
  <c r="G20" s="1"/>
  <c r="J12"/>
  <c r="F14"/>
  <c r="E14"/>
  <c r="E10" s="1"/>
  <c r="E17" s="1"/>
  <c r="E18" s="1"/>
  <c r="E15"/>
  <c r="E23"/>
  <c r="E20"/>
  <c r="H20"/>
  <c r="I20" l="1"/>
  <c r="E19"/>
  <c r="J23"/>
  <c r="I23"/>
  <c r="H23"/>
  <c r="G23"/>
  <c r="G19" s="1"/>
  <c r="F23"/>
  <c r="D23"/>
  <c r="F20"/>
  <c r="D20"/>
  <c r="H10"/>
  <c r="G10"/>
  <c r="F10"/>
  <c r="F17" s="1"/>
  <c r="F18" s="1"/>
  <c r="D10"/>
  <c r="D17" s="1"/>
  <c r="D18" s="1"/>
  <c r="H16" l="1"/>
  <c r="H17" s="1"/>
  <c r="H18" s="1"/>
  <c r="F19"/>
  <c r="D19"/>
  <c r="I10"/>
  <c r="J19"/>
  <c r="H19"/>
  <c r="J10"/>
  <c r="G17"/>
  <c r="G18" s="1"/>
  <c r="I16" l="1"/>
  <c r="I17" s="1"/>
  <c r="I18" s="1"/>
  <c r="J16"/>
  <c r="J17" s="1"/>
  <c r="J18" s="1"/>
  <c r="I19"/>
  <c r="C23"/>
  <c r="C20"/>
  <c r="C10"/>
  <c r="C17" s="1"/>
  <c r="C18" s="1"/>
  <c r="C19" l="1"/>
</calcChain>
</file>

<file path=xl/sharedStrings.xml><?xml version="1.0" encoding="utf-8"?>
<sst xmlns="http://schemas.openxmlformats.org/spreadsheetml/2006/main" count="46" uniqueCount="46">
  <si>
    <t>тыс. руб.</t>
  </si>
  <si>
    <t>Показатели</t>
  </si>
  <si>
    <t>Плановый период</t>
  </si>
  <si>
    <t>1.</t>
  </si>
  <si>
    <t>Доходы, всего</t>
  </si>
  <si>
    <t>в том числе:</t>
  </si>
  <si>
    <t>1.1.</t>
  </si>
  <si>
    <t>Налоговые доходы</t>
  </si>
  <si>
    <t>1.2.</t>
  </si>
  <si>
    <t>Неналоговые доходы</t>
  </si>
  <si>
    <t>1.3.</t>
  </si>
  <si>
    <t>Безвозмездные поступления из бюджетов других уровней</t>
  </si>
  <si>
    <t>1.4.</t>
  </si>
  <si>
    <t>Прочие безвозмездные поступления</t>
  </si>
  <si>
    <t>2.</t>
  </si>
  <si>
    <t>Расходы, всего</t>
  </si>
  <si>
    <t>3.</t>
  </si>
  <si>
    <t>Дефицит (-), профицит (+)</t>
  </si>
  <si>
    <t>4.</t>
  </si>
  <si>
    <t>Размер дефицита, профицита в %</t>
  </si>
  <si>
    <t>5.</t>
  </si>
  <si>
    <t>Источники финансирования бюджетного дефицита</t>
  </si>
  <si>
    <t>5.1.</t>
  </si>
  <si>
    <t>6.</t>
  </si>
  <si>
    <t>Объем муниципального долга по состоянию на 1 января соответствующего финансового года</t>
  </si>
  <si>
    <t>Параметры бюджетного прогноза города Покачи</t>
  </si>
  <si>
    <t>№ п/п</t>
  </si>
  <si>
    <t>5.2.</t>
  </si>
  <si>
    <t>Приложение 1</t>
  </si>
  <si>
    <t>к бюджетному прогнозу на 2017-2022 годы</t>
  </si>
  <si>
    <t>Кредиты кредитных организаций в валюте Российской Федера</t>
  </si>
  <si>
    <t>Уменьшение прочих остатков средств бюджетов</t>
  </si>
  <si>
    <t>5.1.1.</t>
  </si>
  <si>
    <t>5.1.2.</t>
  </si>
  <si>
    <t>5.3.</t>
  </si>
  <si>
    <t>5.2.1.</t>
  </si>
  <si>
    <t>5.2.2.</t>
  </si>
  <si>
    <t>Бюджетные кредиты от других бюджетов бюджетной системы Российской Федерации</t>
  </si>
  <si>
    <t>Получение кредитов от кредитных организаций 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</si>
  <si>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</si>
  <si>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</si>
  <si>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</si>
  <si>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2015 год</t>
  </si>
  <si>
    <t>2016 год</t>
  </si>
  <si>
    <t>2017 год</t>
  </si>
  <si>
    <t>2018 год
(по состоянию на 01.10.2018)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</si>
</sst>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16" fontId="0" fillId="0" borderId="0" xfId="0" applyNumberForma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justify"/>
    </xf>
    <xf numFmtId="0" fontId="4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0" fontId="0" fillId="0" borderId="0" xfId="0" applyFill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Fill="1" applyBorder="1" applyAlignment="1">
      <alignment vertical="top" wrapText="1"/>
    </xf>
    <xf numFmtId="165" fontId="6" fillId="0" borderId="1" xfId="1" applyNumberFormat="1" applyFont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16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vertical="center" wrapText="1"/>
    </xf>
    <xf numFmtId="165" fontId="6" fillId="2" borderId="1" xfId="1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5"/>
  <sheetViews>
    <sheetView tabSelected="1" workbookViewId="0">
      <selection activeCell="E1" sqref="E1"/>
    </sheetView>
  </sheetViews>
  <sheetFormatPr defaultRowHeight="15"/>
  <cols>
    <col min="1" max="1" width="11.28515625" bestFit="1" customWidth="1"/>
    <col min="2" max="2" width="36.5703125" customWidth="1"/>
    <col min="3" max="10" width="19.42578125" customWidth="1"/>
  </cols>
  <sheetData>
    <row r="1" spans="1:10" ht="15.75">
      <c r="F1" s="24" t="s">
        <v>28</v>
      </c>
      <c r="G1" s="24"/>
      <c r="H1" s="24"/>
      <c r="I1" s="24"/>
      <c r="J1" s="24"/>
    </row>
    <row r="2" spans="1:10" ht="15.75">
      <c r="F2" s="24" t="s">
        <v>29</v>
      </c>
      <c r="G2" s="24"/>
      <c r="H2" s="24"/>
      <c r="I2" s="24"/>
      <c r="J2" s="24"/>
    </row>
    <row r="4" spans="1:10" ht="18.75">
      <c r="A4" s="22" t="s">
        <v>25</v>
      </c>
      <c r="B4" s="22"/>
      <c r="C4" s="22"/>
      <c r="D4" s="22"/>
      <c r="E4" s="22"/>
      <c r="F4" s="22"/>
      <c r="G4" s="22"/>
      <c r="H4" s="22"/>
      <c r="I4" s="22"/>
      <c r="J4" s="22"/>
    </row>
    <row r="5" spans="1:10" ht="18.75">
      <c r="A5" s="23" t="s">
        <v>0</v>
      </c>
      <c r="B5" s="23"/>
      <c r="C5" s="23"/>
      <c r="D5" s="23"/>
      <c r="E5" s="23"/>
      <c r="F5" s="23"/>
      <c r="G5" s="23"/>
      <c r="H5" s="23"/>
      <c r="I5" s="23"/>
      <c r="J5" s="23"/>
    </row>
    <row r="6" spans="1:10" ht="18.75">
      <c r="A6" s="2"/>
    </row>
    <row r="7" spans="1:10" ht="16.5" customHeight="1">
      <c r="A7" s="25" t="s">
        <v>26</v>
      </c>
      <c r="B7" s="25" t="s">
        <v>1</v>
      </c>
      <c r="C7" s="26" t="s">
        <v>42</v>
      </c>
      <c r="D7" s="26" t="s">
        <v>43</v>
      </c>
      <c r="E7" s="26" t="s">
        <v>44</v>
      </c>
      <c r="F7" s="26" t="s">
        <v>45</v>
      </c>
      <c r="G7" s="28" t="s">
        <v>2</v>
      </c>
      <c r="H7" s="29"/>
      <c r="I7" s="29"/>
      <c r="J7" s="30"/>
    </row>
    <row r="8" spans="1:10" ht="21.75" customHeight="1">
      <c r="A8" s="25"/>
      <c r="B8" s="25"/>
      <c r="C8" s="27"/>
      <c r="D8" s="27"/>
      <c r="E8" s="27"/>
      <c r="F8" s="27"/>
      <c r="G8" s="9">
        <v>2019</v>
      </c>
      <c r="H8" s="9">
        <v>2020</v>
      </c>
      <c r="I8" s="9">
        <v>2021</v>
      </c>
      <c r="J8" s="9">
        <v>2022</v>
      </c>
    </row>
    <row r="9" spans="1:10" s="4" customFormat="1" ht="15" customHeight="1">
      <c r="A9" s="9">
        <v>1</v>
      </c>
      <c r="B9" s="9">
        <v>2</v>
      </c>
      <c r="C9" s="9">
        <v>3</v>
      </c>
      <c r="D9" s="9">
        <v>4</v>
      </c>
      <c r="E9" s="9"/>
      <c r="F9" s="9">
        <v>5</v>
      </c>
      <c r="G9" s="9">
        <v>7</v>
      </c>
      <c r="H9" s="9">
        <v>8</v>
      </c>
      <c r="I9" s="9">
        <v>9</v>
      </c>
      <c r="J9" s="9">
        <v>10</v>
      </c>
    </row>
    <row r="10" spans="1:10">
      <c r="A10" s="10" t="s">
        <v>3</v>
      </c>
      <c r="B10" s="11" t="s">
        <v>4</v>
      </c>
      <c r="C10" s="32">
        <f>C12+C13+C14+C15</f>
        <v>1412912.7</v>
      </c>
      <c r="D10" s="32">
        <f>D12+D13+D14+D15</f>
        <v>1476741.2</v>
      </c>
      <c r="E10" s="20">
        <f>E12+E13+E14+E15</f>
        <v>1384406.4</v>
      </c>
      <c r="F10" s="12">
        <f t="shared" ref="F10:J10" si="0">F12+F13+F14+F15</f>
        <v>1428144.3</v>
      </c>
      <c r="G10" s="12">
        <f t="shared" si="0"/>
        <v>1308654.5</v>
      </c>
      <c r="H10" s="12">
        <f t="shared" si="0"/>
        <v>1275294.2000000002</v>
      </c>
      <c r="I10" s="12">
        <f t="shared" si="0"/>
        <v>1278213</v>
      </c>
      <c r="J10" s="12">
        <f t="shared" si="0"/>
        <v>671109.89999999991</v>
      </c>
    </row>
    <row r="11" spans="1:10">
      <c r="A11" s="13"/>
      <c r="B11" s="13" t="s">
        <v>5</v>
      </c>
      <c r="C11" s="31"/>
      <c r="D11" s="31"/>
      <c r="E11" s="14"/>
      <c r="F11" s="14"/>
      <c r="G11" s="14"/>
      <c r="H11" s="14"/>
      <c r="I11" s="14"/>
      <c r="J11" s="14"/>
    </row>
    <row r="12" spans="1:10">
      <c r="A12" s="10" t="s">
        <v>6</v>
      </c>
      <c r="B12" s="13" t="s">
        <v>7</v>
      </c>
      <c r="C12" s="31">
        <v>243399.6</v>
      </c>
      <c r="D12" s="31">
        <v>252984.1</v>
      </c>
      <c r="E12" s="31">
        <v>524373.19999999995</v>
      </c>
      <c r="F12" s="31">
        <v>536076.6</v>
      </c>
      <c r="G12" s="31">
        <v>667058.1</v>
      </c>
      <c r="H12" s="31">
        <v>623411.4</v>
      </c>
      <c r="I12" s="31">
        <v>640226.19999999995</v>
      </c>
      <c r="J12" s="31">
        <f>I12</f>
        <v>640226.19999999995</v>
      </c>
    </row>
    <row r="13" spans="1:10">
      <c r="A13" s="10" t="s">
        <v>8</v>
      </c>
      <c r="B13" s="13" t="s">
        <v>9</v>
      </c>
      <c r="C13" s="31">
        <v>45097.7</v>
      </c>
      <c r="D13" s="31">
        <v>40383.9</v>
      </c>
      <c r="E13" s="31">
        <v>42701.3</v>
      </c>
      <c r="F13" s="31">
        <v>33036.699999999997</v>
      </c>
      <c r="G13" s="31">
        <v>31709.1</v>
      </c>
      <c r="H13" s="31">
        <v>31381.9</v>
      </c>
      <c r="I13" s="31">
        <v>30883.7</v>
      </c>
      <c r="J13" s="31">
        <v>30883.7</v>
      </c>
    </row>
    <row r="14" spans="1:10" ht="25.5">
      <c r="A14" s="10" t="s">
        <v>10</v>
      </c>
      <c r="B14" s="13" t="s">
        <v>11</v>
      </c>
      <c r="C14" s="31">
        <v>1118942.7</v>
      </c>
      <c r="D14" s="31">
        <v>1122496.2</v>
      </c>
      <c r="E14" s="14">
        <f>725144.9+148.5-2375.4</f>
        <v>722918</v>
      </c>
      <c r="F14" s="14">
        <f>788066.5+34-3537-0.1</f>
        <v>784563.4</v>
      </c>
      <c r="G14" s="14">
        <v>609887.30000000005</v>
      </c>
      <c r="H14" s="14">
        <v>620500.9</v>
      </c>
      <c r="I14" s="14">
        <v>607103.1</v>
      </c>
      <c r="J14" s="14">
        <v>0</v>
      </c>
    </row>
    <row r="15" spans="1:10" ht="18.75" customHeight="1">
      <c r="A15" s="10" t="s">
        <v>12</v>
      </c>
      <c r="B15" s="13" t="s">
        <v>13</v>
      </c>
      <c r="C15" s="31">
        <v>5472.7</v>
      </c>
      <c r="D15" s="31">
        <v>60877</v>
      </c>
      <c r="E15" s="14">
        <f>94413.9</f>
        <v>94413.9</v>
      </c>
      <c r="F15" s="14">
        <v>74467.600000000006</v>
      </c>
      <c r="G15" s="15">
        <v>0</v>
      </c>
      <c r="H15" s="15">
        <v>0</v>
      </c>
      <c r="I15" s="15">
        <v>0</v>
      </c>
      <c r="J15" s="15">
        <v>0</v>
      </c>
    </row>
    <row r="16" spans="1:10">
      <c r="A16" s="10" t="s">
        <v>14</v>
      </c>
      <c r="B16" s="13" t="s">
        <v>15</v>
      </c>
      <c r="C16" s="31">
        <v>1255152.8</v>
      </c>
      <c r="D16" s="31">
        <v>1492449.97</v>
      </c>
      <c r="E16" s="15">
        <v>1365587.5</v>
      </c>
      <c r="F16" s="15">
        <v>1460959.2</v>
      </c>
      <c r="G16" s="14">
        <v>1336154.5</v>
      </c>
      <c r="H16" s="14">
        <f>H10</f>
        <v>1275294.2000000002</v>
      </c>
      <c r="I16" s="14">
        <f>I10</f>
        <v>1278213</v>
      </c>
      <c r="J16" s="14">
        <f>J10</f>
        <v>671109.89999999991</v>
      </c>
    </row>
    <row r="17" spans="1:10">
      <c r="A17" s="10" t="s">
        <v>16</v>
      </c>
      <c r="B17" s="13" t="s">
        <v>17</v>
      </c>
      <c r="C17" s="31">
        <f>C10-C16</f>
        <v>157759.89999999991</v>
      </c>
      <c r="D17" s="31">
        <f>D10-D16</f>
        <v>-15708.770000000019</v>
      </c>
      <c r="E17" s="15">
        <f>E10-E16</f>
        <v>18818.899999999907</v>
      </c>
      <c r="F17" s="14">
        <f t="shared" ref="F17:J17" si="1">F10-F16</f>
        <v>-32814.899999999907</v>
      </c>
      <c r="G17" s="14">
        <f t="shared" si="1"/>
        <v>-27500</v>
      </c>
      <c r="H17" s="14">
        <f t="shared" si="1"/>
        <v>0</v>
      </c>
      <c r="I17" s="14">
        <f t="shared" si="1"/>
        <v>0</v>
      </c>
      <c r="J17" s="14">
        <f t="shared" si="1"/>
        <v>0</v>
      </c>
    </row>
    <row r="18" spans="1:10">
      <c r="A18" s="10" t="s">
        <v>18</v>
      </c>
      <c r="B18" s="13" t="s">
        <v>19</v>
      </c>
      <c r="C18" s="33">
        <f>-(C17/(C12+C13))</f>
        <v>-0.54683319393283725</v>
      </c>
      <c r="D18" s="33">
        <f>-(D17/(D12+D13))</f>
        <v>5.3546296801287183E-2</v>
      </c>
      <c r="E18" s="21">
        <f>-(E17/(E12+E13))</f>
        <v>-3.3185939413604218E-2</v>
      </c>
      <c r="F18" s="16">
        <f>-(F17/(F12+F13))</f>
        <v>5.7659696232718355E-2</v>
      </c>
      <c r="G18" s="16">
        <f t="shared" ref="G18:J18" si="2">-(G17/(G12+G13))</f>
        <v>3.9355024105310041E-2</v>
      </c>
      <c r="H18" s="16">
        <f t="shared" si="2"/>
        <v>0</v>
      </c>
      <c r="I18" s="16">
        <f t="shared" si="2"/>
        <v>0</v>
      </c>
      <c r="J18" s="16">
        <f t="shared" si="2"/>
        <v>0</v>
      </c>
    </row>
    <row r="19" spans="1:10" ht="25.5">
      <c r="A19" s="10" t="s">
        <v>20</v>
      </c>
      <c r="B19" s="13" t="s">
        <v>21</v>
      </c>
      <c r="C19" s="31">
        <f>C20+C26+C23</f>
        <v>-157759.90000000005</v>
      </c>
      <c r="D19" s="31">
        <f>D20+D26+D23</f>
        <v>15708.7</v>
      </c>
      <c r="E19" s="15">
        <f>E20+E26+E23</f>
        <v>-10714.3</v>
      </c>
      <c r="F19" s="14">
        <f t="shared" ref="F19:J19" si="3">F20+F26+F23</f>
        <v>32814.9</v>
      </c>
      <c r="G19" s="14">
        <f t="shared" si="3"/>
        <v>27500</v>
      </c>
      <c r="H19" s="14">
        <f t="shared" si="3"/>
        <v>0</v>
      </c>
      <c r="I19" s="14">
        <f t="shared" si="3"/>
        <v>0</v>
      </c>
      <c r="J19" s="14">
        <f t="shared" si="3"/>
        <v>0</v>
      </c>
    </row>
    <row r="20" spans="1:10" ht="25.5">
      <c r="A20" s="10" t="s">
        <v>22</v>
      </c>
      <c r="B20" s="13" t="s">
        <v>30</v>
      </c>
      <c r="C20" s="31">
        <f>C21-C22</f>
        <v>-153485.80000000005</v>
      </c>
      <c r="D20" s="31">
        <f>D21+D22</f>
        <v>11000</v>
      </c>
      <c r="E20" s="15">
        <f>E21+E22</f>
        <v>-34000</v>
      </c>
      <c r="F20" s="14">
        <f>F21+F22</f>
        <v>24710.5</v>
      </c>
      <c r="G20" s="14">
        <f t="shared" ref="G20:J20" si="4">G21+G22</f>
        <v>27500</v>
      </c>
      <c r="H20" s="14">
        <f t="shared" si="4"/>
        <v>0</v>
      </c>
      <c r="I20" s="14">
        <f t="shared" si="4"/>
        <v>0</v>
      </c>
      <c r="J20" s="14">
        <f t="shared" si="4"/>
        <v>0</v>
      </c>
    </row>
    <row r="21" spans="1:10" s="8" customFormat="1" ht="38.25">
      <c r="A21" s="5" t="s">
        <v>32</v>
      </c>
      <c r="B21" s="6" t="s">
        <v>38</v>
      </c>
      <c r="C21" s="34">
        <v>549900</v>
      </c>
      <c r="D21" s="34">
        <v>257000</v>
      </c>
      <c r="E21" s="7">
        <v>324000</v>
      </c>
      <c r="F21" s="7">
        <v>50710.5</v>
      </c>
      <c r="G21" s="7">
        <f>50710.5+27500</f>
        <v>78210.5</v>
      </c>
      <c r="H21" s="7">
        <f>G21</f>
        <v>78210.5</v>
      </c>
      <c r="I21" s="7">
        <f t="shared" ref="I21:J21" si="5">H21</f>
        <v>78210.5</v>
      </c>
      <c r="J21" s="7">
        <f t="shared" si="5"/>
        <v>78210.5</v>
      </c>
    </row>
    <row r="22" spans="1:10" s="8" customFormat="1" ht="51">
      <c r="A22" s="5" t="s">
        <v>33</v>
      </c>
      <c r="B22" s="6" t="s">
        <v>39</v>
      </c>
      <c r="C22" s="34">
        <v>703385.8</v>
      </c>
      <c r="D22" s="34">
        <v>-246000</v>
      </c>
      <c r="E22" s="7">
        <v>-358000</v>
      </c>
      <c r="F22" s="7">
        <v>-26000</v>
      </c>
      <c r="G22" s="7">
        <v>-50710.5</v>
      </c>
      <c r="H22" s="7">
        <f>-G21</f>
        <v>-78210.5</v>
      </c>
      <c r="I22" s="7">
        <f t="shared" ref="I22:J22" si="6">-H21</f>
        <v>-78210.5</v>
      </c>
      <c r="J22" s="7">
        <f t="shared" si="6"/>
        <v>-78210.5</v>
      </c>
    </row>
    <row r="23" spans="1:10" s="8" customFormat="1" ht="38.25">
      <c r="A23" s="17" t="s">
        <v>27</v>
      </c>
      <c r="B23" s="18" t="s">
        <v>37</v>
      </c>
      <c r="C23" s="31">
        <f>C24-C25</f>
        <v>0</v>
      </c>
      <c r="D23" s="31">
        <f>D24-D25</f>
        <v>0</v>
      </c>
      <c r="E23" s="15">
        <f>E24-E25</f>
        <v>0</v>
      </c>
      <c r="F23" s="15">
        <f t="shared" ref="F23:J23" si="7">F24-F25</f>
        <v>0</v>
      </c>
      <c r="G23" s="15">
        <f t="shared" si="7"/>
        <v>0</v>
      </c>
      <c r="H23" s="15">
        <f t="shared" si="7"/>
        <v>0</v>
      </c>
      <c r="I23" s="15">
        <f t="shared" si="7"/>
        <v>0</v>
      </c>
      <c r="J23" s="15">
        <f t="shared" si="7"/>
        <v>0</v>
      </c>
    </row>
    <row r="24" spans="1:10" s="8" customFormat="1" ht="51">
      <c r="A24" s="5" t="s">
        <v>35</v>
      </c>
      <c r="B24" s="6" t="s">
        <v>40</v>
      </c>
      <c r="C24" s="34">
        <v>117585.8</v>
      </c>
      <c r="D24" s="34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</row>
    <row r="25" spans="1:10" s="8" customFormat="1" ht="63.75">
      <c r="A25" s="5" t="s">
        <v>36</v>
      </c>
      <c r="B25" s="6" t="s">
        <v>41</v>
      </c>
      <c r="C25" s="34">
        <v>117585.8</v>
      </c>
      <c r="D25" s="34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</row>
    <row r="26" spans="1:10" ht="25.5">
      <c r="A26" s="19" t="s">
        <v>34</v>
      </c>
      <c r="B26" s="13" t="s">
        <v>31</v>
      </c>
      <c r="C26" s="31">
        <v>-4274.1000000000004</v>
      </c>
      <c r="D26" s="31">
        <v>4708.7</v>
      </c>
      <c r="E26" s="14">
        <v>23285.7</v>
      </c>
      <c r="F26" s="14">
        <v>8104.4</v>
      </c>
      <c r="G26" s="7">
        <v>0</v>
      </c>
      <c r="H26" s="7">
        <v>0</v>
      </c>
      <c r="I26" s="7">
        <v>0</v>
      </c>
      <c r="J26" s="7">
        <v>0</v>
      </c>
    </row>
    <row r="27" spans="1:10" ht="38.25">
      <c r="A27" s="10" t="s">
        <v>23</v>
      </c>
      <c r="B27" s="13" t="s">
        <v>24</v>
      </c>
      <c r="C27" s="31">
        <v>202485.8</v>
      </c>
      <c r="D27" s="31">
        <v>49000</v>
      </c>
      <c r="E27" s="31">
        <v>60000</v>
      </c>
      <c r="F27" s="31">
        <v>26000</v>
      </c>
      <c r="G27" s="14">
        <f>F21</f>
        <v>50710.5</v>
      </c>
      <c r="H27" s="14">
        <f>G21</f>
        <v>78210.5</v>
      </c>
      <c r="I27" s="14">
        <f t="shared" ref="I27:J27" si="8">H21</f>
        <v>78210.5</v>
      </c>
      <c r="J27" s="14">
        <f t="shared" si="8"/>
        <v>78210.5</v>
      </c>
    </row>
    <row r="28" spans="1:10" ht="15.75">
      <c r="A28" s="3"/>
    </row>
    <row r="135" spans="1:1">
      <c r="A135" s="1"/>
    </row>
  </sheetData>
  <mergeCells count="11">
    <mergeCell ref="A4:J4"/>
    <mergeCell ref="A5:J5"/>
    <mergeCell ref="F2:J2"/>
    <mergeCell ref="F1:J1"/>
    <mergeCell ref="A7:A8"/>
    <mergeCell ref="B7:B8"/>
    <mergeCell ref="C7:C8"/>
    <mergeCell ref="D7:D8"/>
    <mergeCell ref="F7:F8"/>
    <mergeCell ref="E7:E8"/>
    <mergeCell ref="G7:J7"/>
  </mergeCells>
  <pageMargins left="0.78740157480314965" right="0.39370078740157483" top="1.3779527559055118" bottom="0.78740157480314965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2018-11-01T09:45:12Z</dcterms:modified>
</cp:coreProperties>
</file>